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-15" windowWidth="27315" windowHeight="128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Feuil1!$A$1:$J$64</definedName>
  </definedNames>
  <calcPr calcId="145621"/>
</workbook>
</file>

<file path=xl/calcChain.xml><?xml version="1.0" encoding="utf-8"?>
<calcChain xmlns="http://schemas.openxmlformats.org/spreadsheetml/2006/main">
  <c r="H19" i="1" l="1"/>
  <c r="D56" i="1" l="1"/>
  <c r="E60" i="1"/>
  <c r="H58" i="1" l="1"/>
  <c r="H56" i="1"/>
  <c r="G14" i="1"/>
  <c r="G15" i="1" s="1"/>
  <c r="G16" i="1" s="1"/>
  <c r="F14" i="1"/>
  <c r="F15" i="1" s="1"/>
  <c r="F16" i="1" s="1"/>
  <c r="F22" i="1" s="1"/>
  <c r="E14" i="1"/>
  <c r="E15" i="1" s="1"/>
  <c r="E16" i="1" s="1"/>
  <c r="E22" i="1" s="1"/>
  <c r="D14" i="1"/>
  <c r="D15" i="1" s="1"/>
  <c r="D16" i="1" s="1"/>
  <c r="D22" i="1" s="1"/>
  <c r="H12" i="1"/>
  <c r="H14" i="1" s="1"/>
  <c r="H15" i="1" s="1"/>
  <c r="H16" i="1" s="1"/>
  <c r="H60" i="1" l="1"/>
  <c r="G22" i="1"/>
  <c r="D23" i="1" s="1"/>
  <c r="H22" i="1" l="1"/>
  <c r="E23" i="1"/>
  <c r="F23" i="1"/>
  <c r="G23" i="1"/>
  <c r="H23" i="1" l="1"/>
</calcChain>
</file>

<file path=xl/sharedStrings.xml><?xml version="1.0" encoding="utf-8"?>
<sst xmlns="http://schemas.openxmlformats.org/spreadsheetml/2006/main" count="92" uniqueCount="77">
  <si>
    <t>Croûte océanique</t>
  </si>
  <si>
    <t>Croûte continentale</t>
  </si>
  <si>
    <t>Manteau</t>
  </si>
  <si>
    <t>Noyau</t>
  </si>
  <si>
    <t>Masse de l'enveloppe (kg)</t>
  </si>
  <si>
    <t>Densité</t>
  </si>
  <si>
    <t>Chaleur dégagée par :</t>
  </si>
  <si>
    <t>la croûte continentale</t>
  </si>
  <si>
    <t>la croûte océanique</t>
  </si>
  <si>
    <t>le manteau</t>
  </si>
  <si>
    <t>Uranium (W/kg)</t>
  </si>
  <si>
    <t>Thorium (W/kg)</t>
  </si>
  <si>
    <t>Potassium (W/kg)</t>
  </si>
  <si>
    <t>Épaisseur moyenne (km)</t>
  </si>
  <si>
    <r>
      <t>Volume de l'enveloppe (km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</si>
  <si>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t>Volume de l'enveloppe (dm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</si>
  <si>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Chaleur totale dégagée par :</t>
  </si>
  <si>
    <t>Terre</t>
  </si>
  <si>
    <t>le noyau</t>
  </si>
  <si>
    <t>la Terre</t>
  </si>
  <si>
    <t></t>
  </si>
  <si>
    <t></t>
  </si>
  <si>
    <t></t>
  </si>
  <si>
    <t></t>
  </si>
  <si>
    <t>Retrouver la densité et l'épaisseur moyenne de chaque enveloppe.</t>
  </si>
  <si>
    <t></t>
  </si>
  <si>
    <t></t>
  </si>
  <si>
    <t>Noter la part de chaque enveloppe dans le flux géothermique du Globe.</t>
  </si>
  <si>
    <t>Retrouver comment les volumes des enveloppes sont calculés (le tableau remplit ces valeurs automatiquement).</t>
  </si>
  <si>
    <t>Retrouver le calcul effectué pour obtenir la masse des enveloppes (le tableau remplit ces valeurs automatiquement).</t>
  </si>
  <si>
    <t>Indiquer dans les cases "chaleur dégagée par" la valeur en W/kg de chaque enveloppe (utiliser les fonctionnalités d'Excel).</t>
  </si>
  <si>
    <t>Retrouver le calcul effectué pour obtenir la chaleur totale dégagée par chaque enveloppe (le tableau remplit ces valeurs automatiquement).</t>
  </si>
  <si>
    <t>Attention, seules les cases blanches sont à compléter</t>
  </si>
  <si>
    <t>Continents</t>
  </si>
  <si>
    <t>Océans</t>
  </si>
  <si>
    <t>Afrique</t>
  </si>
  <si>
    <t>Amérique du Sud</t>
  </si>
  <si>
    <t>Amérique du Nord</t>
  </si>
  <si>
    <t>Australie</t>
  </si>
  <si>
    <t>Europe et Asie</t>
  </si>
  <si>
    <t>Atlantique Nord</t>
  </si>
  <si>
    <t>Atlantique Sud</t>
  </si>
  <si>
    <t>Océan Indien</t>
  </si>
  <si>
    <t>Pacifique Nord</t>
  </si>
  <si>
    <t>Pacifique Sud</t>
  </si>
  <si>
    <t>Bassins marginaux</t>
  </si>
  <si>
    <t>(mW/m²)</t>
  </si>
  <si>
    <t xml:space="preserve">Flux de chaleur </t>
  </si>
  <si>
    <t>Flux de chaleur</t>
  </si>
  <si>
    <t>en surface</t>
  </si>
  <si>
    <t>en surface)</t>
  </si>
  <si>
    <t>Calculer la valeur moyenne du flux de chaleur en surface pour les continents Φc et les océans Φo :</t>
  </si>
  <si>
    <t xml:space="preserve"> Φc =</t>
  </si>
  <si>
    <t>Φo =</t>
  </si>
  <si>
    <t>mW/m²</t>
  </si>
  <si>
    <t></t>
  </si>
  <si>
    <t></t>
  </si>
  <si>
    <t xml:space="preserve"> Qc =</t>
  </si>
  <si>
    <t>Qo =</t>
  </si>
  <si>
    <t>mW</t>
  </si>
  <si>
    <t>Surface continents =</t>
  </si>
  <si>
    <t xml:space="preserve">Surface océans = </t>
  </si>
  <si>
    <t>Surface Globe =</t>
  </si>
  <si>
    <t xml:space="preserve">Surface Globe = </t>
  </si>
  <si>
    <t>km²</t>
  </si>
  <si>
    <t>m²</t>
  </si>
  <si>
    <t>W</t>
  </si>
  <si>
    <r>
      <t>En déduire en fonction du rayon de la Terre les quantités totales de chaleur dégagées d'une part par les continents Qc et par les océans Qo, sachant que les continents occupent 2/5 de la surface terrestre. Rappels : le rayon terrestre vaut 6378 km et une surface = 4</t>
    </r>
    <r>
      <rPr>
        <b/>
        <sz val="12"/>
        <color theme="1"/>
        <rFont val="Symbol"/>
        <family val="1"/>
        <charset val="2"/>
      </rPr>
      <t>P</t>
    </r>
    <r>
      <rPr>
        <b/>
        <sz val="12"/>
        <color theme="1"/>
        <rFont val="Calibri"/>
        <family val="2"/>
      </rPr>
      <t>r².</t>
    </r>
  </si>
  <si>
    <r>
      <rPr>
        <b/>
        <sz val="14"/>
        <color theme="1"/>
        <rFont val="Symbol"/>
        <family val="1"/>
        <charset val="2"/>
      </rPr>
      <t>P</t>
    </r>
    <r>
      <rPr>
        <b/>
        <sz val="14"/>
        <color theme="1"/>
        <rFont val="Calibri"/>
        <family val="2"/>
      </rPr>
      <t xml:space="preserve"> =</t>
    </r>
  </si>
  <si>
    <t>I. CHALEUR DÉGAGÉE PAR LA TERRE PAR RADIOACTIVITÉ</t>
  </si>
  <si>
    <t>II. FLUX DE CHALEUR MESURÉ EN SURFACE</t>
  </si>
  <si>
    <t xml:space="preserve">Total = </t>
  </si>
  <si>
    <t></t>
  </si>
  <si>
    <t>Quelle est la part de la radioactivité dans le flux géothermique total mesuré en surface ? D'où provient le reste ?</t>
  </si>
  <si>
    <t>en W</t>
  </si>
  <si>
    <t>part du total en %</t>
  </si>
  <si>
    <t>en W/kg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</si>
</sst>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18"/>
      <color rgb="FFFF0000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3" tint="-0.499984740745262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1" fontId="1" fillId="5" borderId="4" xfId="0" applyNumberFormat="1" applyFont="1" applyFill="1" applyBorder="1" applyAlignment="1">
      <alignment horizontal="center" vertical="center" wrapText="1"/>
    </xf>
    <xf numFmtId="11" fontId="1" fillId="2" borderId="4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3" fillId="7" borderId="0" xfId="0" applyFont="1" applyFill="1"/>
    <xf numFmtId="11" fontId="1" fillId="7" borderId="0" xfId="0" applyNumberFormat="1" applyFont="1" applyFill="1" applyAlignment="1">
      <alignment horizontal="center" vertical="center" wrapText="1"/>
    </xf>
    <xf numFmtId="11" fontId="4" fillId="7" borderId="0" xfId="0" applyNumberFormat="1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center" vertical="center" wrapText="1"/>
    </xf>
    <xf numFmtId="11" fontId="1" fillId="9" borderId="3" xfId="0" applyNumberFormat="1" applyFont="1" applyFill="1" applyBorder="1" applyAlignment="1">
      <alignment horizontal="center" vertical="center" wrapText="1"/>
    </xf>
    <xf numFmtId="11" fontId="1" fillId="9" borderId="4" xfId="0" applyNumberFormat="1" applyFont="1" applyFill="1" applyBorder="1" applyAlignment="1">
      <alignment horizontal="center" vertical="center" wrapText="1"/>
    </xf>
    <xf numFmtId="11" fontId="1" fillId="9" borderId="1" xfId="0" applyNumberFormat="1" applyFont="1" applyFill="1" applyBorder="1" applyAlignment="1">
      <alignment horizontal="center" vertical="center" wrapText="1"/>
    </xf>
    <xf numFmtId="11" fontId="1" fillId="9" borderId="6" xfId="0" applyNumberFormat="1" applyFont="1" applyFill="1" applyBorder="1" applyAlignment="1">
      <alignment horizontal="center" vertical="center" wrapText="1"/>
    </xf>
    <xf numFmtId="11" fontId="1" fillId="9" borderId="8" xfId="0" applyNumberFormat="1" applyFont="1" applyFill="1" applyBorder="1" applyAlignment="1">
      <alignment horizontal="center" vertical="center" wrapText="1"/>
    </xf>
    <xf numFmtId="11" fontId="1" fillId="9" borderId="9" xfId="0" applyNumberFormat="1" applyFont="1" applyFill="1" applyBorder="1" applyAlignment="1">
      <alignment horizontal="center" vertical="center" wrapText="1"/>
    </xf>
    <xf numFmtId="11" fontId="1" fillId="6" borderId="1" xfId="0" applyNumberFormat="1" applyFont="1" applyFill="1" applyBorder="1" applyAlignment="1">
      <alignment horizontal="center" vertical="center" wrapText="1"/>
    </xf>
    <xf numFmtId="10" fontId="1" fillId="6" borderId="8" xfId="0" applyNumberFormat="1" applyFont="1" applyFill="1" applyBorder="1" applyAlignment="1">
      <alignment horizontal="center" vertical="center" wrapText="1"/>
    </xf>
    <xf numFmtId="10" fontId="1" fillId="6" borderId="9" xfId="0" applyNumberFormat="1" applyFont="1" applyFill="1" applyBorder="1" applyAlignment="1">
      <alignment horizontal="center" vertical="center" wrapText="1"/>
    </xf>
    <xf numFmtId="11" fontId="1" fillId="10" borderId="1" xfId="0" applyNumberFormat="1" applyFont="1" applyFill="1" applyBorder="1" applyAlignment="1">
      <alignment horizontal="center" vertical="center" wrapText="1"/>
    </xf>
    <xf numFmtId="11" fontId="1" fillId="10" borderId="6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0" fontId="1" fillId="1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1" fontId="7" fillId="0" borderId="8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wrapText="1"/>
    </xf>
    <xf numFmtId="0" fontId="11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/>
    <xf numFmtId="0" fontId="1" fillId="12" borderId="1" xfId="0" applyFont="1" applyFill="1" applyBorder="1" applyAlignment="1">
      <alignment horizontal="left" wrapText="1"/>
    </xf>
    <xf numFmtId="11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vertical="center" wrapText="1"/>
    </xf>
    <xf numFmtId="11" fontId="17" fillId="0" borderId="1" xfId="0" applyNumberFormat="1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13" fillId="12" borderId="1" xfId="0" applyFont="1" applyFill="1" applyBorder="1" applyAlignment="1">
      <alignment horizontal="center" vertical="center" wrapText="1"/>
    </xf>
    <xf numFmtId="11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/>
    <xf numFmtId="11" fontId="0" fillId="0" borderId="1" xfId="0" applyNumberFormat="1" applyBorder="1" applyAlignment="1">
      <alignment horizontal="center" vertical="center" wrapText="1"/>
    </xf>
    <xf numFmtId="11" fontId="0" fillId="0" borderId="1" xfId="0" applyNumberForma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 wrapText="1"/>
    </xf>
    <xf numFmtId="0" fontId="16" fillId="7" borderId="0" xfId="0" applyFont="1" applyFill="1" applyAlignment="1">
      <alignment horizontal="right"/>
    </xf>
    <xf numFmtId="0" fontId="1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3" borderId="1" xfId="0" applyFill="1" applyBorder="1"/>
    <xf numFmtId="11" fontId="0" fillId="7" borderId="0" xfId="0" applyNumberFormat="1" applyFill="1"/>
    <xf numFmtId="0" fontId="5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8" fillId="12" borderId="0" xfId="0" applyFont="1" applyFill="1" applyAlignment="1">
      <alignment horizontal="right" vertical="center"/>
    </xf>
    <xf numFmtId="0" fontId="20" fillId="12" borderId="0" xfId="0" applyFont="1" applyFill="1" applyAlignment="1">
      <alignment horizontal="left" vertical="center"/>
    </xf>
    <xf numFmtId="11" fontId="6" fillId="12" borderId="1" xfId="0" applyNumberFormat="1" applyFont="1" applyFill="1" applyBorder="1" applyAlignment="1">
      <alignment horizontal="center" vertical="center" wrapText="1"/>
    </xf>
    <xf numFmtId="11" fontId="6" fillId="6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1" fontId="1" fillId="14" borderId="9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workbookViewId="0">
      <selection activeCell="H58" sqref="H58"/>
    </sheetView>
  </sheetViews>
  <sheetFormatPr baseColWidth="10" defaultRowHeight="15.75" x14ac:dyDescent="0.25"/>
  <cols>
    <col min="2" max="2" width="7.28515625" customWidth="1"/>
    <col min="3" max="3" width="29.5703125" style="3" customWidth="1"/>
    <col min="4" max="4" width="23" style="4" customWidth="1"/>
    <col min="5" max="7" width="20.85546875" style="4" customWidth="1"/>
    <col min="8" max="8" width="20.85546875" style="2" customWidth="1"/>
    <col min="9" max="9" width="9.140625" customWidth="1"/>
    <col min="11" max="12" width="11.140625" customWidth="1"/>
    <col min="13" max="13" width="7.85546875" customWidth="1"/>
    <col min="14" max="14" width="2.85546875" customWidth="1"/>
    <col min="18" max="18" width="7.42578125" customWidth="1"/>
    <col min="19" max="19" width="3.42578125" customWidth="1"/>
    <col min="23" max="23" width="8" customWidth="1"/>
  </cols>
  <sheetData>
    <row r="1" spans="1:22" x14ac:dyDescent="0.25">
      <c r="A1" s="11"/>
      <c r="B1" s="11"/>
      <c r="C1" s="12"/>
      <c r="D1" s="13"/>
      <c r="E1" s="13"/>
      <c r="F1" s="13"/>
      <c r="G1" s="13"/>
      <c r="H1" s="14"/>
      <c r="I1" s="11"/>
      <c r="J1" s="11"/>
    </row>
    <row r="2" spans="1:22" ht="15.75" customHeight="1" x14ac:dyDescent="0.25">
      <c r="A2" s="11"/>
      <c r="B2" s="95" t="s">
        <v>32</v>
      </c>
      <c r="C2" s="95"/>
      <c r="D2" s="95"/>
      <c r="E2" s="95"/>
      <c r="F2" s="95"/>
      <c r="G2" s="95"/>
      <c r="H2" s="95"/>
      <c r="I2" s="95"/>
      <c r="J2" s="11"/>
    </row>
    <row r="3" spans="1:22" ht="15.75" customHeight="1" x14ac:dyDescent="0.25">
      <c r="A3" s="11"/>
      <c r="B3" s="95"/>
      <c r="C3" s="95"/>
      <c r="D3" s="95"/>
      <c r="E3" s="95"/>
      <c r="F3" s="95"/>
      <c r="G3" s="95"/>
      <c r="H3" s="95"/>
      <c r="I3" s="95"/>
      <c r="J3" s="11"/>
    </row>
    <row r="4" spans="1:22" ht="15.75" customHeight="1" thickBot="1" x14ac:dyDescent="0.3">
      <c r="A4" s="11"/>
      <c r="B4" s="74"/>
      <c r="C4" s="74"/>
      <c r="D4" s="74"/>
      <c r="E4" s="74"/>
      <c r="F4" s="74"/>
      <c r="G4" s="74"/>
      <c r="H4" s="74"/>
      <c r="I4" s="74"/>
      <c r="J4" s="11"/>
    </row>
    <row r="5" spans="1:22" ht="30.75" customHeight="1" thickBot="1" x14ac:dyDescent="0.3">
      <c r="A5" s="75"/>
      <c r="B5" s="98" t="s">
        <v>69</v>
      </c>
      <c r="C5" s="99"/>
      <c r="D5" s="99"/>
      <c r="E5" s="99"/>
      <c r="F5" s="99"/>
      <c r="G5" s="99"/>
      <c r="H5" s="99"/>
      <c r="I5" s="100"/>
      <c r="J5" s="75"/>
    </row>
    <row r="6" spans="1:22" ht="16.5" thickBot="1" x14ac:dyDescent="0.3">
      <c r="A6" s="11"/>
      <c r="B6" s="11"/>
      <c r="C6" s="12"/>
      <c r="D6" s="13"/>
      <c r="E6" s="13"/>
      <c r="F6" s="13"/>
      <c r="G6" s="13"/>
      <c r="H6" s="14"/>
      <c r="I6" s="11"/>
      <c r="J6" s="11"/>
    </row>
    <row r="7" spans="1:22" x14ac:dyDescent="0.25">
      <c r="A7" s="11"/>
      <c r="B7" s="11"/>
      <c r="C7" s="29"/>
      <c r="D7" s="6" t="s">
        <v>1</v>
      </c>
      <c r="E7" s="6" t="s">
        <v>0</v>
      </c>
      <c r="F7" s="6" t="s">
        <v>2</v>
      </c>
      <c r="G7" s="6" t="s">
        <v>3</v>
      </c>
      <c r="H7" s="8" t="s">
        <v>17</v>
      </c>
      <c r="I7" s="11"/>
      <c r="J7" s="11"/>
    </row>
    <row r="8" spans="1:22" x14ac:dyDescent="0.25">
      <c r="A8" s="11"/>
      <c r="B8" s="11"/>
      <c r="C8" s="19" t="s">
        <v>10</v>
      </c>
      <c r="D8" s="39">
        <v>1.5999999999999999E-10</v>
      </c>
      <c r="E8" s="39">
        <v>8.9999999999999999E-11</v>
      </c>
      <c r="F8" s="39">
        <v>2E-12</v>
      </c>
      <c r="G8" s="39">
        <v>1.0000000000000001E-15</v>
      </c>
      <c r="H8" s="40">
        <v>1.5399999999999999E-12</v>
      </c>
      <c r="I8" s="11"/>
      <c r="J8" s="11"/>
      <c r="L8" s="1"/>
      <c r="Q8" s="1"/>
    </row>
    <row r="9" spans="1:22" x14ac:dyDescent="0.25">
      <c r="A9" s="11"/>
      <c r="B9" s="11"/>
      <c r="C9" s="19" t="s">
        <v>11</v>
      </c>
      <c r="D9" s="39">
        <v>1.5999999999999999E-10</v>
      </c>
      <c r="E9" s="39">
        <v>7.0000000000000004E-11</v>
      </c>
      <c r="F9" s="39">
        <v>3.0000000000000001E-12</v>
      </c>
      <c r="G9" s="39">
        <v>2.7000000000000001E-15</v>
      </c>
      <c r="H9" s="40">
        <v>2E-12</v>
      </c>
      <c r="I9" s="11"/>
      <c r="J9" s="11"/>
      <c r="L9" s="1"/>
      <c r="Q9" s="1"/>
      <c r="V9" s="1"/>
    </row>
    <row r="10" spans="1:22" x14ac:dyDescent="0.25">
      <c r="A10" s="11"/>
      <c r="B10" s="11"/>
      <c r="C10" s="19" t="s">
        <v>12</v>
      </c>
      <c r="D10" s="39">
        <v>7.0000000000000004E-11</v>
      </c>
      <c r="E10" s="39">
        <v>9.9999999999999994E-12</v>
      </c>
      <c r="F10" s="39">
        <v>7.0000000000000005E-13</v>
      </c>
      <c r="G10" s="39">
        <v>3.5600000000000003E-15</v>
      </c>
      <c r="H10" s="40">
        <v>5.4799999999999999E-13</v>
      </c>
      <c r="I10" s="11"/>
      <c r="J10" s="11"/>
      <c r="L10" s="1"/>
      <c r="Q10" s="1"/>
      <c r="V10" s="1"/>
    </row>
    <row r="11" spans="1:22" x14ac:dyDescent="0.25">
      <c r="A11" s="11"/>
      <c r="B11" s="11"/>
      <c r="C11" s="19" t="s">
        <v>5</v>
      </c>
      <c r="D11" s="43"/>
      <c r="E11" s="43"/>
      <c r="F11" s="43"/>
      <c r="G11" s="85">
        <v>11</v>
      </c>
      <c r="H11" s="41">
        <v>5.5</v>
      </c>
      <c r="I11" s="16"/>
      <c r="J11" s="11"/>
      <c r="L11" s="1"/>
      <c r="Q11" s="1"/>
      <c r="V11" s="1"/>
    </row>
    <row r="12" spans="1:22" ht="16.5" thickBot="1" x14ac:dyDescent="0.3">
      <c r="A12" s="11"/>
      <c r="B12" s="11"/>
      <c r="C12" s="20" t="s">
        <v>13</v>
      </c>
      <c r="D12" s="44"/>
      <c r="E12" s="44"/>
      <c r="F12" s="44"/>
      <c r="G12" s="85">
        <v>3438</v>
      </c>
      <c r="H12" s="42">
        <f>6378</f>
        <v>6378</v>
      </c>
      <c r="I12" s="11"/>
      <c r="J12" s="11"/>
      <c r="L12" s="1"/>
      <c r="Q12" s="1"/>
      <c r="V12" s="1"/>
    </row>
    <row r="13" spans="1:22" ht="16.5" thickBot="1" x14ac:dyDescent="0.3">
      <c r="A13" s="11"/>
      <c r="B13" s="11"/>
      <c r="C13" s="21"/>
      <c r="D13" s="13"/>
      <c r="E13" s="13"/>
      <c r="F13" s="13"/>
      <c r="G13" s="13"/>
      <c r="H13" s="15"/>
      <c r="I13" s="11"/>
      <c r="J13" s="11"/>
    </row>
    <row r="14" spans="1:22" ht="16.5" customHeight="1" x14ac:dyDescent="0.25">
      <c r="A14" s="11"/>
      <c r="B14" s="11"/>
      <c r="C14" s="22" t="s">
        <v>14</v>
      </c>
      <c r="D14" s="30" t="str">
        <f>IF(D12="","",IF(D11="","",(2/5)*(4/3*PI())*(H12^3-(H12-D12)^3)))</f>
        <v/>
      </c>
      <c r="E14" s="30" t="str">
        <f>IF(E12="","",IF(E11="","",(3/5)*(4/3*PI())*(H12^3-(H12-E12)^3)))</f>
        <v/>
      </c>
      <c r="F14" s="30" t="str">
        <f>IF(F12="","",IF(F11="","",(4/3*PI())*((H12-(2/5*D12+3/5*E12))^3-(H12-F12-(2/5*D12+3/5*E12))^3)))</f>
        <v/>
      </c>
      <c r="G14" s="30">
        <f>IF(G12="","",IF(G11="","",(4/3*PI())*(G12)^3))</f>
        <v>170218291192.86438</v>
      </c>
      <c r="H14" s="31">
        <f>(4/3*PI())*(H12)^3</f>
        <v>1086781292542.8892</v>
      </c>
      <c r="I14" s="11"/>
      <c r="J14" s="11"/>
      <c r="L14" s="1"/>
      <c r="Q14" s="1"/>
      <c r="V14" s="1"/>
    </row>
    <row r="15" spans="1:22" ht="15.75" customHeight="1" x14ac:dyDescent="0.25">
      <c r="A15" s="11"/>
      <c r="B15" s="11"/>
      <c r="C15" s="23" t="s">
        <v>15</v>
      </c>
      <c r="D15" s="32" t="str">
        <f>IF(D12="","",IF(D11="","",D14*((10^4)^3)))</f>
        <v/>
      </c>
      <c r="E15" s="32" t="str">
        <f>IF(E12="","",IF(E11="","",E14*((10^4)^3)))</f>
        <v/>
      </c>
      <c r="F15" s="32" t="str">
        <f>IF(F12="","",IF(F11="","",F14*((10^4)^3)))</f>
        <v/>
      </c>
      <c r="G15" s="32">
        <f>IF(G12="","",IF(G11="","",G14*((10^4)^3)))</f>
        <v>1.7021829119286438E+23</v>
      </c>
      <c r="H15" s="33">
        <f t="shared" ref="H15" si="0">H14*((10^4)^3)</f>
        <v>1.0867812925428892E+24</v>
      </c>
      <c r="I15" s="11"/>
      <c r="J15" s="11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thickBot="1" x14ac:dyDescent="0.3">
      <c r="A16" s="11"/>
      <c r="B16" s="11"/>
      <c r="C16" s="24" t="s">
        <v>4</v>
      </c>
      <c r="D16" s="34" t="str">
        <f>IF(D12="","",IF(D11="","",D15*D11))</f>
        <v/>
      </c>
      <c r="E16" s="34" t="str">
        <f>IF(E12="","",IF(E11="","",E15*E11))</f>
        <v/>
      </c>
      <c r="F16" s="34" t="str">
        <f>IF(F12="","",IF(F11="","",F15*F11))</f>
        <v/>
      </c>
      <c r="G16" s="34">
        <f>IF(G12="","",IF(G11="","",G15*G11))</f>
        <v>1.8724012031215081E+24</v>
      </c>
      <c r="H16" s="35">
        <f>H15*H11</f>
        <v>5.9772971089858905E+24</v>
      </c>
      <c r="I16" s="11"/>
      <c r="J16" s="11"/>
      <c r="K16" s="1"/>
      <c r="Q16" s="1"/>
    </row>
    <row r="17" spans="1:11" ht="16.5" thickBot="1" x14ac:dyDescent="0.3">
      <c r="A17" s="11"/>
      <c r="B17" s="11"/>
      <c r="C17" s="21"/>
      <c r="D17" s="17"/>
      <c r="E17" s="17"/>
      <c r="F17" s="17"/>
      <c r="G17" s="17"/>
      <c r="H17" s="17"/>
      <c r="I17" s="11"/>
      <c r="J17" s="11"/>
      <c r="K17" s="1"/>
    </row>
    <row r="18" spans="1:11" x14ac:dyDescent="0.25">
      <c r="A18" s="11"/>
      <c r="B18" s="11"/>
      <c r="C18" s="25" t="s">
        <v>6</v>
      </c>
      <c r="D18" s="7" t="s">
        <v>7</v>
      </c>
      <c r="E18" s="7" t="s">
        <v>8</v>
      </c>
      <c r="F18" s="7" t="s">
        <v>9</v>
      </c>
      <c r="G18" s="7" t="s">
        <v>18</v>
      </c>
      <c r="H18" s="9" t="s">
        <v>19</v>
      </c>
      <c r="I18" s="11"/>
      <c r="J18" s="11"/>
      <c r="K18" s="1"/>
    </row>
    <row r="19" spans="1:11" ht="16.5" thickBot="1" x14ac:dyDescent="0.3">
      <c r="A19" s="11"/>
      <c r="B19" s="11"/>
      <c r="C19" s="26" t="s">
        <v>76</v>
      </c>
      <c r="D19" s="45"/>
      <c r="E19" s="45"/>
      <c r="F19" s="45"/>
      <c r="G19" s="45"/>
      <c r="H19" s="84">
        <f>H8+H9+H10</f>
        <v>4.0879999999999995E-12</v>
      </c>
      <c r="I19" s="11"/>
      <c r="J19" s="71"/>
      <c r="K19" s="1"/>
    </row>
    <row r="20" spans="1:11" ht="16.5" thickBot="1" x14ac:dyDescent="0.3">
      <c r="A20" s="11"/>
      <c r="B20" s="11"/>
      <c r="C20" s="21"/>
      <c r="D20" s="17"/>
      <c r="E20" s="17"/>
      <c r="F20" s="17"/>
      <c r="G20" s="17"/>
      <c r="H20" s="18"/>
      <c r="I20" s="11"/>
      <c r="J20" s="11"/>
    </row>
    <row r="21" spans="1:11" x14ac:dyDescent="0.25">
      <c r="A21" s="11"/>
      <c r="B21" s="11"/>
      <c r="C21" s="27" t="s">
        <v>16</v>
      </c>
      <c r="D21" s="5" t="s">
        <v>7</v>
      </c>
      <c r="E21" s="5" t="s">
        <v>8</v>
      </c>
      <c r="F21" s="5" t="s">
        <v>9</v>
      </c>
      <c r="G21" s="5" t="s">
        <v>18</v>
      </c>
      <c r="H21" s="10" t="s">
        <v>19</v>
      </c>
      <c r="I21" s="11"/>
      <c r="J21" s="11"/>
    </row>
    <row r="22" spans="1:11" ht="23.25" x14ac:dyDescent="0.25">
      <c r="A22" s="11"/>
      <c r="B22" s="11"/>
      <c r="C22" s="83" t="s">
        <v>74</v>
      </c>
      <c r="D22" s="36" t="str">
        <f>IF(D16="","",IF(D19="","",(D19*D16)))</f>
        <v/>
      </c>
      <c r="E22" s="36" t="str">
        <f>IF(E16="","",IF(E19="","",(E19*E16)))</f>
        <v/>
      </c>
      <c r="F22" s="36" t="str">
        <f>IF(F16="","",IF(F19="","",(F19*F16)))</f>
        <v/>
      </c>
      <c r="G22" s="36" t="str">
        <f>IF(G16="","",IF(G19="","",(G19*G16)))</f>
        <v/>
      </c>
      <c r="H22" s="82" t="str">
        <f>IF(D22="","",IF(E22="","",IF(F22="","",IF(G22="","",SUM(D22:G22)))))</f>
        <v/>
      </c>
      <c r="I22" s="11"/>
      <c r="J22" s="11"/>
    </row>
    <row r="23" spans="1:11" ht="16.5" thickBot="1" x14ac:dyDescent="0.3">
      <c r="A23" s="11"/>
      <c r="B23" s="11"/>
      <c r="C23" s="28" t="s">
        <v>75</v>
      </c>
      <c r="D23" s="37" t="str">
        <f>IFERROR(IF(D16="","",IF(D19="","",(D22/(D22+E22+F22+G22)))),"")</f>
        <v/>
      </c>
      <c r="E23" s="37" t="str">
        <f>IFERROR(IF(E16="","",IF(E19="","",(E22/(D22+E22+F22+G22)))),"")</f>
        <v/>
      </c>
      <c r="F23" s="37" t="str">
        <f>IFERROR(IF(F16="","",IF(F19="","",(F22/(D22+E22+F22+G22)))),"")</f>
        <v/>
      </c>
      <c r="G23" s="37" t="str">
        <f>IFERROR(IF(G16="","",IF(G19="","",(G22/(D22+E22+F22+G22)))),"")</f>
        <v/>
      </c>
      <c r="H23" s="38" t="str">
        <f>IF(D23="","",IF(E23="","",IF(F23="","",IF(G23="","",SUM(D23:G23)))))</f>
        <v/>
      </c>
      <c r="I23" s="11"/>
      <c r="J23" s="11"/>
    </row>
    <row r="24" spans="1:11" x14ac:dyDescent="0.25">
      <c r="A24" s="11"/>
      <c r="B24" s="11"/>
      <c r="C24" s="12"/>
      <c r="D24" s="13"/>
      <c r="E24" s="13"/>
      <c r="F24" s="13"/>
      <c r="G24" s="13"/>
      <c r="H24" s="14"/>
      <c r="I24" s="11"/>
      <c r="J24" s="11"/>
    </row>
    <row r="25" spans="1:11" ht="16.5" customHeight="1" x14ac:dyDescent="0.25">
      <c r="A25" s="11"/>
      <c r="B25" s="86" t="s">
        <v>20</v>
      </c>
      <c r="C25" s="97" t="s">
        <v>24</v>
      </c>
      <c r="D25" s="97"/>
      <c r="E25" s="97"/>
      <c r="F25" s="97"/>
      <c r="G25" s="97"/>
      <c r="H25" s="97"/>
      <c r="I25" s="97"/>
      <c r="J25" s="11"/>
    </row>
    <row r="26" spans="1:11" ht="18" x14ac:dyDescent="0.25">
      <c r="A26" s="11"/>
      <c r="B26" s="86" t="s">
        <v>21</v>
      </c>
      <c r="C26" s="97" t="s">
        <v>28</v>
      </c>
      <c r="D26" s="97"/>
      <c r="E26" s="97"/>
      <c r="F26" s="97"/>
      <c r="G26" s="97"/>
      <c r="H26" s="97"/>
      <c r="I26" s="97"/>
      <c r="J26" s="11"/>
    </row>
    <row r="27" spans="1:11" ht="18" x14ac:dyDescent="0.25">
      <c r="A27" s="11"/>
      <c r="B27" s="86" t="s">
        <v>22</v>
      </c>
      <c r="C27" s="97" t="s">
        <v>29</v>
      </c>
      <c r="D27" s="97"/>
      <c r="E27" s="97"/>
      <c r="F27" s="97"/>
      <c r="G27" s="97"/>
      <c r="H27" s="97"/>
      <c r="I27" s="97"/>
      <c r="J27" s="11"/>
    </row>
    <row r="28" spans="1:11" ht="18" x14ac:dyDescent="0.25">
      <c r="A28" s="11"/>
      <c r="B28" s="86" t="s">
        <v>23</v>
      </c>
      <c r="C28" s="97" t="s">
        <v>30</v>
      </c>
      <c r="D28" s="97"/>
      <c r="E28" s="97"/>
      <c r="F28" s="97"/>
      <c r="G28" s="97"/>
      <c r="H28" s="97"/>
      <c r="I28" s="97"/>
      <c r="J28" s="11"/>
    </row>
    <row r="29" spans="1:11" ht="18" x14ac:dyDescent="0.25">
      <c r="A29" s="11"/>
      <c r="B29" s="86" t="s">
        <v>25</v>
      </c>
      <c r="C29" s="97" t="s">
        <v>31</v>
      </c>
      <c r="D29" s="97"/>
      <c r="E29" s="97"/>
      <c r="F29" s="97"/>
      <c r="G29" s="97"/>
      <c r="H29" s="97"/>
      <c r="I29" s="97"/>
      <c r="J29" s="11"/>
    </row>
    <row r="30" spans="1:11" ht="18" x14ac:dyDescent="0.25">
      <c r="A30" s="11"/>
      <c r="B30" s="86" t="s">
        <v>26</v>
      </c>
      <c r="C30" s="97" t="s">
        <v>27</v>
      </c>
      <c r="D30" s="97"/>
      <c r="E30" s="97"/>
      <c r="F30" s="97"/>
      <c r="G30" s="97"/>
      <c r="H30" s="97"/>
      <c r="I30" s="97"/>
      <c r="J30" s="11"/>
    </row>
    <row r="31" spans="1:11" ht="18" x14ac:dyDescent="0.25">
      <c r="A31" s="11"/>
      <c r="B31" s="72"/>
      <c r="C31" s="73"/>
      <c r="D31" s="73"/>
      <c r="E31" s="73"/>
      <c r="F31" s="73"/>
      <c r="G31" s="73"/>
      <c r="H31" s="73"/>
      <c r="I31" s="73"/>
      <c r="J31" s="11"/>
    </row>
    <row r="32" spans="1:11" ht="18" x14ac:dyDescent="0.25">
      <c r="A32" s="76"/>
      <c r="B32" s="77"/>
      <c r="C32" s="78"/>
      <c r="D32" s="78"/>
      <c r="E32" s="78"/>
      <c r="F32" s="78"/>
      <c r="G32" s="78"/>
      <c r="H32" s="78"/>
      <c r="I32" s="78"/>
      <c r="J32" s="76"/>
    </row>
    <row r="33" spans="1:12" ht="18" x14ac:dyDescent="0.25">
      <c r="A33" s="11"/>
      <c r="B33" s="72"/>
      <c r="C33" s="73"/>
      <c r="D33" s="73"/>
      <c r="E33" s="73"/>
      <c r="F33" s="73"/>
      <c r="G33" s="73"/>
      <c r="H33" s="73"/>
      <c r="I33" s="73"/>
      <c r="J33" s="11"/>
    </row>
    <row r="34" spans="1:12" ht="15" x14ac:dyDescent="0.25">
      <c r="A34" s="11"/>
      <c r="B34" s="95" t="s">
        <v>32</v>
      </c>
      <c r="C34" s="95"/>
      <c r="D34" s="95"/>
      <c r="E34" s="95"/>
      <c r="F34" s="95"/>
      <c r="G34" s="95"/>
      <c r="H34" s="95"/>
      <c r="I34" s="95"/>
      <c r="J34" s="11"/>
    </row>
    <row r="35" spans="1:12" ht="15" x14ac:dyDescent="0.25">
      <c r="A35" s="11"/>
      <c r="B35" s="95"/>
      <c r="C35" s="95"/>
      <c r="D35" s="95"/>
      <c r="E35" s="95"/>
      <c r="F35" s="95"/>
      <c r="G35" s="95"/>
      <c r="H35" s="95"/>
      <c r="I35" s="95"/>
      <c r="J35" s="11"/>
    </row>
    <row r="36" spans="1:12" ht="18.75" thickBot="1" x14ac:dyDescent="0.3">
      <c r="A36" s="11"/>
      <c r="B36" s="72"/>
      <c r="C36" s="73"/>
      <c r="D36" s="73"/>
      <c r="E36" s="73"/>
      <c r="F36" s="73"/>
      <c r="G36" s="73"/>
      <c r="H36" s="73"/>
      <c r="I36" s="73"/>
      <c r="J36" s="11"/>
    </row>
    <row r="37" spans="1:12" ht="32.25" thickBot="1" x14ac:dyDescent="0.3">
      <c r="A37" s="11"/>
      <c r="B37" s="98" t="s">
        <v>70</v>
      </c>
      <c r="C37" s="99"/>
      <c r="D37" s="99"/>
      <c r="E37" s="99"/>
      <c r="F37" s="99"/>
      <c r="G37" s="99"/>
      <c r="H37" s="99"/>
      <c r="I37" s="100"/>
      <c r="J37" s="11"/>
      <c r="K37" s="51"/>
      <c r="L37" s="51"/>
    </row>
    <row r="38" spans="1:12" ht="18" x14ac:dyDescent="0.25">
      <c r="A38" s="11"/>
      <c r="B38" s="72"/>
      <c r="C38" s="73"/>
      <c r="D38" s="73"/>
      <c r="E38" s="73"/>
      <c r="F38" s="73"/>
      <c r="G38" s="73"/>
      <c r="H38" s="73"/>
      <c r="I38" s="73"/>
      <c r="J38" s="11"/>
      <c r="K38" s="51"/>
      <c r="L38" s="51"/>
    </row>
    <row r="39" spans="1:12" x14ac:dyDescent="0.25">
      <c r="A39" s="11"/>
      <c r="B39" s="11"/>
      <c r="C39" s="46"/>
      <c r="D39" s="47" t="s">
        <v>33</v>
      </c>
      <c r="E39" s="47"/>
      <c r="F39" s="46"/>
      <c r="G39" s="47" t="s">
        <v>34</v>
      </c>
      <c r="H39" s="48"/>
      <c r="I39" s="11"/>
      <c r="J39" s="11"/>
      <c r="K39" s="51"/>
      <c r="L39" s="51"/>
    </row>
    <row r="40" spans="1:12" x14ac:dyDescent="0.25">
      <c r="A40" s="11"/>
      <c r="B40" s="11"/>
      <c r="C40" s="46"/>
      <c r="D40" s="49" t="s">
        <v>35</v>
      </c>
      <c r="E40" s="58">
        <v>49.8</v>
      </c>
      <c r="F40" s="46"/>
      <c r="G40" s="49" t="s">
        <v>40</v>
      </c>
      <c r="H40" s="58">
        <v>67.400000000000006</v>
      </c>
      <c r="I40" s="11"/>
      <c r="J40" s="11"/>
      <c r="K40" s="51"/>
      <c r="L40" s="51"/>
    </row>
    <row r="41" spans="1:12" x14ac:dyDescent="0.25">
      <c r="A41" s="11"/>
      <c r="B41" s="11"/>
      <c r="C41" s="46" t="s">
        <v>47</v>
      </c>
      <c r="D41" s="49" t="s">
        <v>36</v>
      </c>
      <c r="E41" s="58">
        <v>52.7</v>
      </c>
      <c r="F41" s="46" t="s">
        <v>48</v>
      </c>
      <c r="G41" s="49" t="s">
        <v>41</v>
      </c>
      <c r="H41" s="58">
        <v>59</v>
      </c>
      <c r="I41" s="11"/>
      <c r="J41" s="11"/>
      <c r="K41" s="51"/>
      <c r="L41" s="51"/>
    </row>
    <row r="42" spans="1:12" x14ac:dyDescent="0.25">
      <c r="A42" s="11"/>
      <c r="B42" s="11"/>
      <c r="C42" s="46" t="s">
        <v>49</v>
      </c>
      <c r="D42" s="49" t="s">
        <v>37</v>
      </c>
      <c r="E42" s="58">
        <v>54.4</v>
      </c>
      <c r="F42" s="46" t="s">
        <v>50</v>
      </c>
      <c r="G42" s="49" t="s">
        <v>42</v>
      </c>
      <c r="H42" s="58">
        <v>83.3</v>
      </c>
      <c r="I42" s="11"/>
      <c r="J42" s="11"/>
      <c r="K42" s="51"/>
      <c r="L42" s="51"/>
    </row>
    <row r="43" spans="1:12" x14ac:dyDescent="0.25">
      <c r="A43" s="11"/>
      <c r="B43" s="11"/>
      <c r="C43" s="46" t="s">
        <v>46</v>
      </c>
      <c r="D43" s="49" t="s">
        <v>38</v>
      </c>
      <c r="E43" s="58">
        <v>63.6</v>
      </c>
      <c r="F43" s="47" t="s">
        <v>46</v>
      </c>
      <c r="G43" s="49" t="s">
        <v>43</v>
      </c>
      <c r="H43" s="58">
        <v>95.4</v>
      </c>
      <c r="I43" s="11"/>
      <c r="J43" s="11"/>
    </row>
    <row r="44" spans="1:12" x14ac:dyDescent="0.25">
      <c r="A44" s="11"/>
      <c r="B44" s="11"/>
      <c r="C44" s="46"/>
      <c r="D44" s="49" t="s">
        <v>39</v>
      </c>
      <c r="E44" s="58">
        <v>60.2</v>
      </c>
      <c r="F44" s="13"/>
      <c r="G44" s="49" t="s">
        <v>44</v>
      </c>
      <c r="H44" s="58">
        <v>77.400000000000006</v>
      </c>
      <c r="I44" s="11"/>
      <c r="J44" s="11"/>
    </row>
    <row r="45" spans="1:12" x14ac:dyDescent="0.25">
      <c r="A45" s="11"/>
      <c r="B45" s="11"/>
      <c r="C45" s="46"/>
      <c r="D45" s="50"/>
      <c r="E45" s="50"/>
      <c r="F45" s="13"/>
      <c r="G45" s="49" t="s">
        <v>45</v>
      </c>
      <c r="H45" s="58">
        <v>71.099999999999994</v>
      </c>
      <c r="I45" s="11"/>
      <c r="J45" s="11"/>
    </row>
    <row r="46" spans="1:12" x14ac:dyDescent="0.25">
      <c r="A46" s="11"/>
      <c r="B46" s="11"/>
      <c r="C46" s="46"/>
      <c r="D46" s="13"/>
      <c r="E46" s="13"/>
      <c r="F46" s="13"/>
      <c r="G46" s="13"/>
      <c r="H46" s="14"/>
      <c r="I46" s="11"/>
      <c r="J46" s="11"/>
    </row>
    <row r="47" spans="1:12" ht="18" x14ac:dyDescent="0.25">
      <c r="A47" s="11"/>
      <c r="B47" s="86" t="s">
        <v>55</v>
      </c>
      <c r="C47" s="97" t="s">
        <v>51</v>
      </c>
      <c r="D47" s="97"/>
      <c r="E47" s="97"/>
      <c r="F47" s="97"/>
      <c r="G47" s="97"/>
      <c r="H47" s="97"/>
      <c r="I47" s="97"/>
      <c r="J47" s="11"/>
    </row>
    <row r="48" spans="1:12" ht="18" x14ac:dyDescent="0.25">
      <c r="A48" s="11"/>
      <c r="B48" s="65"/>
      <c r="C48" s="66"/>
      <c r="D48" s="66"/>
      <c r="E48" s="66"/>
      <c r="F48" s="66"/>
      <c r="G48" s="66"/>
      <c r="H48" s="66"/>
      <c r="I48" s="66"/>
      <c r="J48" s="11"/>
    </row>
    <row r="49" spans="1:11" ht="18" x14ac:dyDescent="0.25">
      <c r="A49" s="11"/>
      <c r="B49" s="65"/>
      <c r="C49" s="12"/>
      <c r="D49" s="13"/>
      <c r="E49" s="13"/>
      <c r="F49" s="13"/>
      <c r="G49" s="68" t="s">
        <v>52</v>
      </c>
      <c r="H49" s="69"/>
      <c r="I49" s="70" t="s">
        <v>54</v>
      </c>
      <c r="J49" s="11"/>
    </row>
    <row r="50" spans="1:11" ht="18" customHeight="1" x14ac:dyDescent="0.25">
      <c r="A50" s="11"/>
      <c r="B50" s="65"/>
      <c r="C50" s="12"/>
      <c r="D50" s="13"/>
      <c r="E50" s="13"/>
      <c r="F50" s="13"/>
      <c r="G50" s="68" t="s">
        <v>53</v>
      </c>
      <c r="H50" s="69"/>
      <c r="I50" s="70" t="s">
        <v>54</v>
      </c>
      <c r="J50" s="11"/>
    </row>
    <row r="51" spans="1:11" ht="18" customHeight="1" x14ac:dyDescent="0.25">
      <c r="A51" s="11"/>
      <c r="B51" s="65"/>
      <c r="C51" s="12"/>
      <c r="D51" s="13"/>
      <c r="E51" s="13"/>
      <c r="F51" s="13"/>
      <c r="G51" s="13"/>
      <c r="H51" s="14"/>
      <c r="I51" s="11"/>
      <c r="J51" s="11"/>
      <c r="K51" s="52"/>
    </row>
    <row r="52" spans="1:11" ht="15" x14ac:dyDescent="0.25">
      <c r="A52" s="101"/>
      <c r="B52" s="96" t="s">
        <v>56</v>
      </c>
      <c r="C52" s="97" t="s">
        <v>67</v>
      </c>
      <c r="D52" s="97"/>
      <c r="E52" s="97"/>
      <c r="F52" s="97"/>
      <c r="G52" s="97"/>
      <c r="H52" s="97"/>
      <c r="I52" s="97"/>
      <c r="J52" s="11"/>
      <c r="K52" s="52"/>
    </row>
    <row r="53" spans="1:11" ht="15" x14ac:dyDescent="0.25">
      <c r="A53" s="101"/>
      <c r="B53" s="96"/>
      <c r="C53" s="97"/>
      <c r="D53" s="97"/>
      <c r="E53" s="97"/>
      <c r="F53" s="97"/>
      <c r="G53" s="97"/>
      <c r="H53" s="97"/>
      <c r="I53" s="97"/>
      <c r="J53" s="67"/>
    </row>
    <row r="54" spans="1:11" ht="18" x14ac:dyDescent="0.25">
      <c r="A54" s="11"/>
      <c r="B54" s="65"/>
      <c r="C54" s="66"/>
      <c r="D54" s="66"/>
      <c r="E54" s="66"/>
      <c r="F54" s="66"/>
      <c r="G54" s="66"/>
      <c r="H54" s="66"/>
      <c r="I54" s="66"/>
      <c r="J54" s="67"/>
    </row>
    <row r="55" spans="1:11" ht="18" x14ac:dyDescent="0.25">
      <c r="A55" s="11"/>
      <c r="B55" s="65"/>
      <c r="C55" s="53" t="s">
        <v>62</v>
      </c>
      <c r="D55" s="56"/>
      <c r="E55" s="57" t="s">
        <v>64</v>
      </c>
      <c r="F55" s="13"/>
      <c r="G55" s="58" t="s">
        <v>57</v>
      </c>
      <c r="H55" s="64"/>
      <c r="I55" s="59" t="s">
        <v>59</v>
      </c>
      <c r="J55" s="11"/>
    </row>
    <row r="56" spans="1:11" ht="18" x14ac:dyDescent="0.25">
      <c r="A56" s="11"/>
      <c r="B56" s="65"/>
      <c r="C56" s="53" t="s">
        <v>63</v>
      </c>
      <c r="D56" s="54" t="str">
        <f>IFERROR(IF(D55="","",(D55*1000000)),"ERREUR")</f>
        <v/>
      </c>
      <c r="E56" s="55" t="s">
        <v>65</v>
      </c>
      <c r="F56" s="13"/>
      <c r="G56" s="60" t="s">
        <v>57</v>
      </c>
      <c r="H56" s="61" t="str">
        <f>IFERROR(IF(H55="","",H55/1000),"ERREUR")</f>
        <v/>
      </c>
      <c r="I56" s="62" t="s">
        <v>66</v>
      </c>
      <c r="J56" s="11"/>
    </row>
    <row r="57" spans="1:11" x14ac:dyDescent="0.25">
      <c r="A57" s="11"/>
      <c r="B57" s="11"/>
      <c r="C57" s="53" t="s">
        <v>60</v>
      </c>
      <c r="D57" s="56"/>
      <c r="E57" s="57" t="s">
        <v>65</v>
      </c>
      <c r="F57" s="13"/>
      <c r="G57" s="58" t="s">
        <v>58</v>
      </c>
      <c r="H57" s="63"/>
      <c r="I57" s="59" t="s">
        <v>59</v>
      </c>
      <c r="J57" s="11"/>
    </row>
    <row r="58" spans="1:11" x14ac:dyDescent="0.25">
      <c r="A58" s="11"/>
      <c r="B58" s="11"/>
      <c r="C58" s="53" t="s">
        <v>61</v>
      </c>
      <c r="D58" s="56"/>
      <c r="E58" s="57" t="s">
        <v>65</v>
      </c>
      <c r="F58" s="13"/>
      <c r="G58" s="60" t="s">
        <v>58</v>
      </c>
      <c r="H58" s="61" t="str">
        <f>IFERROR(IF(H57="","",H57/1000),"ERREUR")</f>
        <v/>
      </c>
      <c r="I58" s="62" t="s">
        <v>66</v>
      </c>
      <c r="J58" s="11"/>
    </row>
    <row r="59" spans="1:11" x14ac:dyDescent="0.25">
      <c r="A59" s="11"/>
      <c r="B59" s="11"/>
      <c r="C59" s="12"/>
      <c r="D59" s="13"/>
      <c r="E59" s="13"/>
      <c r="F59" s="13"/>
      <c r="G59" s="13"/>
      <c r="H59" s="14"/>
      <c r="I59" s="11"/>
      <c r="J59" s="11"/>
    </row>
    <row r="60" spans="1:11" ht="20.25" customHeight="1" x14ac:dyDescent="0.25">
      <c r="A60" s="11"/>
      <c r="B60" s="11"/>
      <c r="C60" s="12"/>
      <c r="D60" s="79" t="s">
        <v>68</v>
      </c>
      <c r="E60" s="80">
        <f>PI()</f>
        <v>3.1415926535897931</v>
      </c>
      <c r="F60" s="13"/>
      <c r="G60" s="81" t="s">
        <v>71</v>
      </c>
      <c r="H60" s="81" t="str">
        <f>IF(H56="","",IF(H58="","",H58+H56))</f>
        <v/>
      </c>
      <c r="I60" s="81" t="s">
        <v>66</v>
      </c>
      <c r="J60" s="11"/>
    </row>
    <row r="61" spans="1:11" x14ac:dyDescent="0.25">
      <c r="A61" s="11"/>
      <c r="B61" s="11"/>
      <c r="C61" s="12"/>
      <c r="D61" s="13"/>
      <c r="E61" s="13"/>
      <c r="F61" s="13"/>
      <c r="G61" s="13"/>
      <c r="H61" s="14"/>
      <c r="I61" s="11"/>
      <c r="J61" s="11"/>
    </row>
    <row r="62" spans="1:11" ht="15" x14ac:dyDescent="0.25">
      <c r="A62" s="11"/>
      <c r="B62" s="87" t="s">
        <v>72</v>
      </c>
      <c r="C62" s="89" t="s">
        <v>73</v>
      </c>
      <c r="D62" s="90"/>
      <c r="E62" s="90"/>
      <c r="F62" s="90"/>
      <c r="G62" s="90"/>
      <c r="H62" s="90"/>
      <c r="I62" s="91"/>
      <c r="J62" s="11"/>
    </row>
    <row r="63" spans="1:11" ht="15" x14ac:dyDescent="0.25">
      <c r="A63" s="11"/>
      <c r="B63" s="88"/>
      <c r="C63" s="92"/>
      <c r="D63" s="93"/>
      <c r="E63" s="93"/>
      <c r="F63" s="93"/>
      <c r="G63" s="93"/>
      <c r="H63" s="93"/>
      <c r="I63" s="94"/>
      <c r="J63" s="11"/>
    </row>
    <row r="64" spans="1:11" x14ac:dyDescent="0.25">
      <c r="A64" s="11"/>
      <c r="B64" s="11"/>
      <c r="C64" s="12"/>
      <c r="D64" s="13"/>
      <c r="E64" s="13"/>
      <c r="F64" s="13"/>
      <c r="G64" s="13"/>
      <c r="H64" s="14"/>
      <c r="I64" s="11"/>
      <c r="J64" s="11"/>
    </row>
  </sheetData>
  <mergeCells count="16">
    <mergeCell ref="A52:A53"/>
    <mergeCell ref="C52:I53"/>
    <mergeCell ref="B37:I37"/>
    <mergeCell ref="C29:I29"/>
    <mergeCell ref="C30:I30"/>
    <mergeCell ref="C47:I47"/>
    <mergeCell ref="B62:B63"/>
    <mergeCell ref="C62:I63"/>
    <mergeCell ref="B34:I35"/>
    <mergeCell ref="B52:B53"/>
    <mergeCell ref="B2:I3"/>
    <mergeCell ref="C25:I25"/>
    <mergeCell ref="C26:I26"/>
    <mergeCell ref="C27:I27"/>
    <mergeCell ref="C28:I28"/>
    <mergeCell ref="B5:I5"/>
  </mergeCells>
  <pageMargins left="0.7" right="0.7" top="1.34" bottom="0.75" header="0.3" footer="0.3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</dc:creator>
  <cp:lastModifiedBy>Cohen</cp:lastModifiedBy>
  <cp:lastPrinted>2012-07-10T15:08:37Z</cp:lastPrinted>
  <dcterms:created xsi:type="dcterms:W3CDTF">2012-07-01T13:40:22Z</dcterms:created>
  <dcterms:modified xsi:type="dcterms:W3CDTF">2012-07-15T12:36:09Z</dcterms:modified>
</cp:coreProperties>
</file>